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180175\Desktop\AEM Document downloads\"/>
    </mc:Choice>
  </mc:AlternateContent>
  <xr:revisionPtr revIDLastSave="0" documentId="8_{1914D94A-69D1-4B91-B2FF-1F777876B11B}" xr6:coauthVersionLast="47" xr6:coauthVersionMax="47" xr10:uidLastSave="{00000000-0000-0000-0000-000000000000}"/>
  <bookViews>
    <workbookView xWindow="4200" yWindow="4200" windowWidth="24300" windowHeight="11190" xr2:uid="{00000000-000D-0000-FFFF-FFFF00000000}"/>
  </bookViews>
  <sheets>
    <sheet name="Suzuki-Miyaura" sheetId="6" r:id="rId1"/>
    <sheet name="WorkSheet 12x2" sheetId="7" state="hidden" r:id="rId2"/>
  </sheets>
  <definedNames>
    <definedName name="_xlnm.Print_Area" localSheetId="0">'Suzuki-Miyaura'!$A$11:$G$39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7" l="1"/>
  <c r="D23" i="7"/>
  <c r="D22" i="7"/>
  <c r="B15" i="6" s="1"/>
  <c r="D21" i="7"/>
  <c r="C14" i="6" s="1"/>
  <c r="G23" i="7"/>
  <c r="F23" i="7"/>
  <c r="G19" i="7"/>
  <c r="C15" i="6"/>
  <c r="B14" i="6"/>
  <c r="B13" i="6"/>
  <c r="B12" i="6"/>
  <c r="D11" i="7"/>
  <c r="D5" i="7"/>
  <c r="C11" i="7"/>
  <c r="C5" i="7"/>
  <c r="B5" i="7"/>
  <c r="B11" i="7"/>
  <c r="B32" i="7"/>
  <c r="B31" i="7"/>
  <c r="C23" i="7"/>
  <c r="C22" i="7"/>
  <c r="C21" i="7"/>
  <c r="C20" i="7"/>
  <c r="G8" i="7"/>
  <c r="F8" i="7"/>
  <c r="E8" i="7"/>
  <c r="D8" i="7"/>
  <c r="C8" i="7"/>
  <c r="B8" i="7"/>
  <c r="G5" i="7"/>
  <c r="F5" i="7"/>
  <c r="E5" i="7"/>
  <c r="C32" i="7"/>
  <c r="C31" i="7"/>
  <c r="B36" i="7"/>
  <c r="D31" i="7" s="1"/>
  <c r="D32" i="7" l="1"/>
  <c r="G14" i="6"/>
  <c r="C13" i="6"/>
  <c r="C12" i="6"/>
  <c r="G12" i="6" l="1"/>
  <c r="G13" i="6"/>
  <c r="G15" i="6"/>
</calcChain>
</file>

<file path=xl/sharedStrings.xml><?xml version="1.0" encoding="utf-8"?>
<sst xmlns="http://schemas.openxmlformats.org/spreadsheetml/2006/main" count="172" uniqueCount="95">
  <si>
    <t>Name</t>
  </si>
  <si>
    <t>MW</t>
  </si>
  <si>
    <t>umol</t>
  </si>
  <si>
    <t>rxn conc</t>
  </si>
  <si>
    <t>24 Well Plate</t>
  </si>
  <si>
    <t>A</t>
  </si>
  <si>
    <t>B</t>
  </si>
  <si>
    <t>C</t>
  </si>
  <si>
    <t>D</t>
  </si>
  <si>
    <t xml:space="preserve">Rxn Conc </t>
  </si>
  <si>
    <t>Substrate</t>
  </si>
  <si>
    <t>mg</t>
  </si>
  <si>
    <t>uMol Substrate 1/ rxn</t>
  </si>
  <si>
    <t>umol substrate 2/ rxn</t>
  </si>
  <si>
    <t>Solvent</t>
  </si>
  <si>
    <t>Charge per vial (uL)</t>
  </si>
  <si>
    <t>6.) Seal plate and heat/ stir appropriately</t>
  </si>
  <si>
    <t>Cs2CO3</t>
  </si>
  <si>
    <t>5.) Add 1M strong base solution to rows  B &amp; D</t>
  </si>
  <si>
    <t>Vial</t>
  </si>
  <si>
    <t>umol base/ rxn</t>
  </si>
  <si>
    <t>1.) The 24 well plate has 6 predosed catalysts arranged below:</t>
  </si>
  <si>
    <t>4.) Stir vials until dissolved or well-slurried, then charge amount below to each row:</t>
  </si>
  <si>
    <t>DavePhos 3G</t>
  </si>
  <si>
    <t>JosiPhos SL-J009-1 3G</t>
  </si>
  <si>
    <t>MorDalPhos 3G</t>
  </si>
  <si>
    <t>P(tBu)3 2G</t>
  </si>
  <si>
    <t>PdCl2[DTPBF]</t>
  </si>
  <si>
    <t>rac-BINAP 3G</t>
  </si>
  <si>
    <t>RuPhos 2G</t>
  </si>
  <si>
    <t>XANTPHOS 3G</t>
  </si>
  <si>
    <t>XPhos 2G</t>
  </si>
  <si>
    <t>2.) In 2 appropriately sized &amp; labelled vials, weigh out:</t>
  </si>
  <si>
    <t>Preweighed Base 1/mg</t>
  </si>
  <si>
    <t>Preweighed Base 2/mg</t>
  </si>
  <si>
    <t>3.) If adding base, quickly transfer amount below in to vials 1 &amp; 2</t>
  </si>
  <si>
    <t>Base</t>
  </si>
  <si>
    <t>3.) Then add Solvent to each vial (base charge will be taken into account)</t>
  </si>
  <si>
    <t>Dioxane</t>
  </si>
  <si>
    <t>DMAc</t>
  </si>
  <si>
    <t>NaOtBu (2M)</t>
  </si>
  <si>
    <t>Aryl Halide</t>
  </si>
  <si>
    <t>Solvent amount/uL</t>
  </si>
  <si>
    <t>12 Catalysts x 2 Bases/Solvent</t>
  </si>
  <si>
    <t>pipette with tips</t>
  </si>
  <si>
    <t xml:space="preserve">Supplies to load Inertion Box: </t>
  </si>
  <si>
    <t>Equipment Needed:</t>
  </si>
  <si>
    <t>0.1 M</t>
  </si>
  <si>
    <t>Aryl Halide (mg)</t>
  </si>
  <si>
    <t>Amine (mg)</t>
  </si>
  <si>
    <t xml:space="preserve">Base (3 equiv) </t>
  </si>
  <si>
    <t xml:space="preserve">XPhos Pd G3 </t>
  </si>
  <si>
    <t>SPhos Pd G2</t>
  </si>
  <si>
    <t>4. Make stock solutions according to recipe above using needle and syringe (get as close as you can to volume)</t>
  </si>
  <si>
    <r>
      <t xml:space="preserve">                                                             Detailed user guide available at </t>
    </r>
    <r>
      <rPr>
        <b/>
        <i/>
        <sz val="11"/>
        <color rgb="FFFF0000"/>
        <rFont val="Calibri"/>
        <family val="2"/>
        <scheme val="minor"/>
      </rPr>
      <t>SigmaAldrich.com</t>
    </r>
  </si>
  <si>
    <t>1 ampule DMAc</t>
  </si>
  <si>
    <t>Pd C-C (Suzuki-Miyaura): 4 solvents, 1 base</t>
  </si>
  <si>
    <r>
      <t xml:space="preserve">0. Preheat hot plate to 60 </t>
    </r>
    <r>
      <rPr>
        <b/>
        <i/>
        <sz val="11"/>
        <color theme="1"/>
        <rFont val="Calibri"/>
        <family val="2"/>
      </rPr>
      <t>°</t>
    </r>
    <r>
      <rPr>
        <b/>
        <sz val="8.25"/>
        <color theme="1"/>
        <rFont val="Calibri"/>
        <family val="2"/>
      </rPr>
      <t>C</t>
    </r>
  </si>
  <si>
    <t>Vial Two - Solution B: Toluene</t>
  </si>
  <si>
    <r>
      <t xml:space="preserve">Vial Three - Solution C: </t>
    </r>
    <r>
      <rPr>
        <b/>
        <sz val="12"/>
        <color theme="0"/>
        <rFont val="Arial"/>
        <family val="2"/>
      </rPr>
      <t>n-Butanol</t>
    </r>
  </si>
  <si>
    <t>Vial Four- Solution D: THF</t>
  </si>
  <si>
    <t>Vial One - Solution A: DMAc</t>
  </si>
  <si>
    <t>Toluene</t>
  </si>
  <si>
    <t>n-Butanol</t>
  </si>
  <si>
    <t>THF</t>
  </si>
  <si>
    <t>1 ampule Toluene</t>
  </si>
  <si>
    <t>1 ampule n-Butanol</t>
  </si>
  <si>
    <t>1 ampule THF</t>
  </si>
  <si>
    <r>
      <t>1 ampule 1.5 M aq. 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PO</t>
    </r>
    <r>
      <rPr>
        <vertAlign val="subscript"/>
        <sz val="11"/>
        <color theme="1"/>
        <rFont val="Calibri"/>
        <family val="2"/>
        <scheme val="minor"/>
      </rPr>
      <t>4</t>
    </r>
  </si>
  <si>
    <t>4 syringes with needles</t>
  </si>
  <si>
    <r>
      <t xml:space="preserve">2. Weigh substrates, label Substrate Mix A, B, C, and D.  </t>
    </r>
    <r>
      <rPr>
        <b/>
        <i/>
        <sz val="11"/>
        <color rgb="FFFF0000"/>
        <rFont val="Calibri"/>
        <family val="2"/>
        <scheme val="minor"/>
      </rPr>
      <t>ADD STIRBARS!</t>
    </r>
  </si>
  <si>
    <t>7. Add 100 uL "Toluene Solution B" to vials B1-B6</t>
  </si>
  <si>
    <t>8. Add 100 uL "n-Butanol Solution C" to vials C1-C6</t>
  </si>
  <si>
    <t>9. Add 100 uL "THF Solution D" to vials D1-D6</t>
  </si>
  <si>
    <t xml:space="preserve">aryl boronate </t>
  </si>
  <si>
    <t>cataXCium A Pd G3</t>
  </si>
  <si>
    <t>APhos Pd G3</t>
  </si>
  <si>
    <t>P(Cy3) Pd G3</t>
  </si>
  <si>
    <t>PEPPSI- IPent</t>
  </si>
  <si>
    <t>20 uL</t>
  </si>
  <si>
    <r>
      <t xml:space="preserve">11. Seal block and heat to 60 </t>
    </r>
    <r>
      <rPr>
        <b/>
        <sz val="11"/>
        <color theme="1"/>
        <rFont val="Calibri"/>
        <family val="2"/>
      </rPr>
      <t>°C o/n</t>
    </r>
  </si>
  <si>
    <t>6 x 4 Design</t>
  </si>
  <si>
    <r>
      <t xml:space="preserve">                                1. Enter information in </t>
    </r>
    <r>
      <rPr>
        <b/>
        <sz val="20"/>
        <color rgb="FF00B050"/>
        <rFont val="Arial"/>
        <family val="2"/>
      </rPr>
      <t xml:space="preserve">GREEN BOXES </t>
    </r>
    <r>
      <rPr>
        <b/>
        <sz val="20"/>
        <rFont val="Arial"/>
        <family val="2"/>
      </rPr>
      <t>2. Hit Enter 3. Print</t>
    </r>
  </si>
  <si>
    <r>
      <t>K</t>
    </r>
    <r>
      <rPr>
        <b/>
        <vertAlign val="subscript"/>
        <sz val="12"/>
        <color rgb="FFFF0000"/>
        <rFont val="Arial"/>
        <family val="2"/>
      </rPr>
      <t>3</t>
    </r>
    <r>
      <rPr>
        <b/>
        <sz val="12"/>
        <color rgb="FFFF0000"/>
        <rFont val="Arial"/>
        <family val="2"/>
      </rPr>
      <t>PO</t>
    </r>
    <r>
      <rPr>
        <b/>
        <vertAlign val="subscript"/>
        <sz val="12"/>
        <color rgb="FFFF0000"/>
        <rFont val="Arial"/>
        <family val="2"/>
      </rPr>
      <t>4:</t>
    </r>
    <r>
      <rPr>
        <b/>
        <sz val="12"/>
        <color rgb="FFFF0000"/>
        <rFont val="Arial"/>
        <family val="2"/>
      </rPr>
      <t xml:space="preserve"> 1.5 M prepared aq. solution</t>
    </r>
  </si>
  <si>
    <r>
      <t>10. Add 20 uL aq. 1.5 M K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PO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 xml:space="preserve"> to each of the 24 reaction vials</t>
    </r>
  </si>
  <si>
    <t>the aqueous base is added seperately as the last step of set up</t>
  </si>
  <si>
    <t>Typically 10-20 umol of boronic acid is used. 12 umol (entered above) is recommended but can be modified in cell E7</t>
  </si>
  <si>
    <t>"save as" pdf to append to ELN</t>
  </si>
  <si>
    <r>
      <t>1. Place reaction block and lid in inertion box.</t>
    </r>
    <r>
      <rPr>
        <b/>
        <i/>
        <sz val="11"/>
        <color rgb="FFFF0000"/>
        <rFont val="Calibri"/>
        <family val="2"/>
        <scheme val="minor"/>
      </rPr>
      <t xml:space="preserve"> "Purge" box 5 minutes-continue flow of gas</t>
    </r>
  </si>
  <si>
    <r>
      <t>3. Load inertion box with substrates, ampules, and capped catalysts.</t>
    </r>
    <r>
      <rPr>
        <b/>
        <i/>
        <sz val="11"/>
        <color rgb="FFFF0000"/>
        <rFont val="Calibri"/>
        <family val="2"/>
        <scheme val="minor"/>
      </rPr>
      <t xml:space="preserve"> "Purge" box 5 minutes-continue flow of gas</t>
    </r>
  </si>
  <si>
    <t>Base Amount (uL)</t>
  </si>
  <si>
    <t>Solvent (0.1M)</t>
  </si>
  <si>
    <t>Solvent Amount (uL)</t>
  </si>
  <si>
    <t>6. using pipette add 100 uL "DMAc Solution A" to vials A1-A6</t>
  </si>
  <si>
    <r>
      <t xml:space="preserve">5. Allow mixtures to stir into solution. </t>
    </r>
    <r>
      <rPr>
        <b/>
        <i/>
        <sz val="11"/>
        <color rgb="FFFF0000"/>
        <rFont val="Calibri"/>
        <family val="2"/>
        <scheme val="minor"/>
      </rPr>
      <t xml:space="preserve">CAREFULLLY </t>
    </r>
    <r>
      <rPr>
        <b/>
        <i/>
        <sz val="11"/>
        <color theme="1"/>
        <rFont val="Calibri"/>
        <family val="2"/>
        <scheme val="minor"/>
      </rPr>
      <t>Remove cap mat from catalysts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</si>
</sst>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28"/>
      <color theme="0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8"/>
      <color rgb="FFFF0000"/>
      <name val="Arial"/>
      <family val="2"/>
    </font>
    <font>
      <b/>
      <vertAlign val="subscript"/>
      <sz val="12"/>
      <color rgb="FFFF0000"/>
      <name val="Arial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20"/>
      <color theme="1"/>
      <name val="Arial"/>
      <family val="2"/>
    </font>
    <font>
      <b/>
      <sz val="20"/>
      <color rgb="FF00B050"/>
      <name val="Arial"/>
      <family val="2"/>
    </font>
    <font>
      <b/>
      <sz val="2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8.25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gray0625"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darkGrid"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1" applyNumberFormat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26" applyNumberFormat="0" applyFill="0" applyAlignment="0" applyProtection="0"/>
    <xf numFmtId="0" fontId="9" fillId="0" borderId="27" applyNumberFormat="0" applyFill="0" applyAlignment="0" applyProtection="0"/>
    <xf numFmtId="0" fontId="10" fillId="0" borderId="28" applyNumberFormat="0" applyFill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29" applyNumberFormat="0" applyAlignment="0" applyProtection="0"/>
    <xf numFmtId="0" fontId="15" fillId="11" borderId="1" applyNumberFormat="0" applyAlignment="0" applyProtection="0"/>
    <xf numFmtId="0" fontId="16" fillId="0" borderId="30" applyNumberFormat="0" applyFill="0" applyAlignment="0" applyProtection="0"/>
    <xf numFmtId="0" fontId="17" fillId="12" borderId="31" applyNumberFormat="0" applyAlignment="0" applyProtection="0"/>
    <xf numFmtId="0" fontId="18" fillId="0" borderId="0" applyNumberFormat="0" applyFill="0" applyBorder="0" applyAlignment="0" applyProtection="0"/>
    <xf numFmtId="0" fontId="6" fillId="13" borderId="32" applyNumberFormat="0" applyFont="0" applyAlignment="0" applyProtection="0"/>
    <xf numFmtId="0" fontId="19" fillId="0" borderId="0" applyNumberFormat="0" applyFill="0" applyBorder="0" applyAlignment="0" applyProtection="0"/>
    <xf numFmtId="0" fontId="2" fillId="0" borderId="33" applyNumberFormat="0" applyFill="0" applyAlignment="0" applyProtection="0"/>
    <xf numFmtId="0" fontId="2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</cellStyleXfs>
  <cellXfs count="135">
    <xf numFmtId="0" fontId="0" fillId="0" borderId="0" xfId="0"/>
    <xf numFmtId="0" fontId="3" fillId="0" borderId="3" xfId="2" applyBorder="1" applyAlignment="1">
      <alignment horizontal="center" vertical="center"/>
    </xf>
    <xf numFmtId="0" fontId="3" fillId="0" borderId="0" xfId="2" applyBorder="1" applyAlignment="1">
      <alignment horizontal="center" vertical="center"/>
    </xf>
    <xf numFmtId="0" fontId="3" fillId="0" borderId="5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1" xfId="2" applyBorder="1" applyAlignment="1">
      <alignment horizontal="center" vertical="center"/>
    </xf>
    <xf numFmtId="0" fontId="3" fillId="0" borderId="0" xfId="2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Alignment="1">
      <alignment vertical="center"/>
    </xf>
    <xf numFmtId="0" fontId="4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3" fillId="0" borderId="9" xfId="2" applyBorder="1" applyAlignment="1">
      <alignment horizontal="center" vertical="center"/>
    </xf>
    <xf numFmtId="0" fontId="3" fillId="0" borderId="10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14" xfId="2" applyBorder="1" applyAlignment="1">
      <alignment horizontal="center" vertical="center"/>
    </xf>
    <xf numFmtId="0" fontId="3" fillId="0" borderId="15" xfId="2" applyBorder="1" applyAlignment="1">
      <alignment horizontal="center" vertical="center"/>
    </xf>
    <xf numFmtId="0" fontId="3" fillId="0" borderId="16" xfId="2" applyBorder="1" applyAlignment="1">
      <alignment horizontal="center" vertical="center"/>
    </xf>
    <xf numFmtId="164" fontId="3" fillId="0" borderId="0" xfId="2" applyNumberFormat="1" applyBorder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3" fillId="0" borderId="0" xfId="2" applyFill="1" applyAlignment="1">
      <alignment horizontal="center" vertical="center"/>
    </xf>
    <xf numFmtId="0" fontId="3" fillId="0" borderId="17" xfId="2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25" xfId="2" applyBorder="1" applyAlignment="1">
      <alignment horizontal="center" vertical="center"/>
    </xf>
    <xf numFmtId="0" fontId="3" fillId="0" borderId="21" xfId="2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6" borderId="12" xfId="2" applyFill="1" applyBorder="1" applyAlignment="1">
      <alignment horizontal="center" vertical="center"/>
    </xf>
    <xf numFmtId="0" fontId="3" fillId="6" borderId="13" xfId="2" applyFill="1" applyBorder="1" applyAlignment="1">
      <alignment horizontal="center" vertical="center"/>
    </xf>
    <xf numFmtId="1" fontId="3" fillId="0" borderId="0" xfId="2" applyNumberFormat="1" applyBorder="1" applyAlignment="1">
      <alignment horizontal="center" vertical="center"/>
    </xf>
    <xf numFmtId="1" fontId="3" fillId="0" borderId="21" xfId="2" applyNumberFormat="1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4" fillId="0" borderId="5" xfId="2" applyFont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4" fillId="5" borderId="23" xfId="2" applyFont="1" applyFill="1" applyBorder="1" applyAlignment="1">
      <alignment horizontal="center" vertical="center"/>
    </xf>
    <xf numFmtId="164" fontId="3" fillId="0" borderId="34" xfId="2" applyNumberFormat="1" applyBorder="1" applyAlignment="1">
      <alignment horizontal="center" vertical="center"/>
    </xf>
    <xf numFmtId="164" fontId="3" fillId="0" borderId="35" xfId="2" applyNumberFormat="1" applyBorder="1" applyAlignment="1">
      <alignment horizontal="center" vertical="center"/>
    </xf>
    <xf numFmtId="164" fontId="3" fillId="0" borderId="19" xfId="2" applyNumberFormat="1" applyBorder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locked="0"/>
    </xf>
    <xf numFmtId="0" fontId="4" fillId="7" borderId="0" xfId="2" applyFont="1" applyFill="1" applyBorder="1" applyAlignment="1" applyProtection="1">
      <alignment horizontal="center" vertical="center"/>
      <protection locked="0"/>
    </xf>
    <xf numFmtId="0" fontId="25" fillId="5" borderId="0" xfId="0" applyFont="1" applyFill="1" applyBorder="1" applyAlignment="1" applyProtection="1">
      <alignment horizontal="center" vertical="center"/>
      <protection locked="0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3" fillId="5" borderId="0" xfId="2" applyFont="1" applyFill="1" applyBorder="1" applyAlignment="1" applyProtection="1">
      <alignment horizontal="center" vertical="center"/>
      <protection locked="0"/>
    </xf>
    <xf numFmtId="0" fontId="28" fillId="5" borderId="0" xfId="0" applyFont="1" applyFill="1" applyBorder="1" applyAlignment="1" applyProtection="1">
      <alignment horizontal="center" vertical="center"/>
      <protection locked="0"/>
    </xf>
    <xf numFmtId="0" fontId="21" fillId="7" borderId="0" xfId="0" applyFont="1" applyFill="1" applyBorder="1" applyAlignment="1" applyProtection="1">
      <alignment horizontal="center" vertical="center"/>
      <protection locked="0"/>
    </xf>
    <xf numFmtId="0" fontId="3" fillId="7" borderId="0" xfId="2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6" fillId="7" borderId="0" xfId="2" applyFont="1" applyFill="1" applyBorder="1" applyAlignment="1" applyProtection="1">
      <alignment horizontal="center" vertical="center"/>
      <protection locked="0"/>
    </xf>
    <xf numFmtId="0" fontId="27" fillId="7" borderId="0" xfId="2" applyFont="1" applyFill="1" applyBorder="1" applyAlignment="1" applyProtection="1">
      <alignment horizontal="center" vertical="center"/>
      <protection locked="0"/>
    </xf>
    <xf numFmtId="0" fontId="3" fillId="7" borderId="9" xfId="2" applyFont="1" applyFill="1" applyBorder="1" applyAlignment="1">
      <alignment horizontal="center" vertical="center"/>
    </xf>
    <xf numFmtId="0" fontId="3" fillId="7" borderId="9" xfId="2" applyFont="1" applyFill="1" applyBorder="1" applyAlignment="1">
      <alignment horizontal="center" vertical="center" wrapText="1"/>
    </xf>
    <xf numFmtId="0" fontId="3" fillId="7" borderId="37" xfId="2" applyFont="1" applyFill="1" applyBorder="1" applyAlignment="1">
      <alignment horizontal="center" vertical="center"/>
    </xf>
    <xf numFmtId="0" fontId="3" fillId="7" borderId="38" xfId="2" applyFont="1" applyFill="1" applyBorder="1" applyAlignment="1">
      <alignment horizontal="center" vertical="center"/>
    </xf>
    <xf numFmtId="0" fontId="3" fillId="7" borderId="39" xfId="2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21" fillId="7" borderId="0" xfId="0" applyFont="1" applyFill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 wrapText="1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0" fontId="27" fillId="7" borderId="0" xfId="0" applyFont="1" applyFill="1" applyBorder="1" applyAlignment="1" applyProtection="1">
      <alignment horizontal="center" vertical="center"/>
      <protection locked="0"/>
    </xf>
    <xf numFmtId="164" fontId="27" fillId="7" borderId="0" xfId="2" applyNumberFormat="1" applyFont="1" applyFill="1" applyBorder="1" applyAlignment="1" applyProtection="1">
      <alignment horizontal="center" vertical="center"/>
      <protection locked="0"/>
    </xf>
    <xf numFmtId="164" fontId="27" fillId="7" borderId="0" xfId="0" applyNumberFormat="1" applyFont="1" applyFill="1" applyBorder="1" applyAlignment="1" applyProtection="1">
      <alignment horizontal="center" vertical="center"/>
      <protection locked="0"/>
    </xf>
    <xf numFmtId="0" fontId="27" fillId="7" borderId="41" xfId="2" applyFont="1" applyFill="1" applyBorder="1" applyAlignment="1" applyProtection="1">
      <alignment horizontal="center" vertical="center"/>
      <protection locked="0"/>
    </xf>
    <xf numFmtId="0" fontId="26" fillId="40" borderId="40" xfId="2" applyFont="1" applyFill="1" applyBorder="1" applyAlignment="1" applyProtection="1">
      <alignment horizontal="center" vertical="center"/>
      <protection locked="0"/>
    </xf>
    <xf numFmtId="0" fontId="23" fillId="41" borderId="36" xfId="2" applyFont="1" applyFill="1" applyBorder="1" applyAlignment="1">
      <alignment horizontal="center" vertical="center"/>
    </xf>
    <xf numFmtId="0" fontId="23" fillId="41" borderId="37" xfId="2" applyFont="1" applyFill="1" applyBorder="1" applyAlignment="1">
      <alignment horizontal="center" vertical="center"/>
    </xf>
    <xf numFmtId="0" fontId="28" fillId="41" borderId="0" xfId="0" applyFont="1" applyFill="1" applyBorder="1" applyAlignment="1" applyProtection="1">
      <alignment horizontal="center" vertical="center"/>
      <protection locked="0"/>
    </xf>
    <xf numFmtId="0" fontId="32" fillId="7" borderId="0" xfId="2" applyFont="1" applyFill="1" applyBorder="1" applyAlignment="1" applyProtection="1">
      <alignment horizontal="center" vertical="center"/>
      <protection locked="0"/>
    </xf>
    <xf numFmtId="0" fontId="31" fillId="7" borderId="0" xfId="0" applyFont="1" applyFill="1" applyBorder="1" applyAlignment="1" applyProtection="1">
      <alignment vertical="center"/>
      <protection locked="0"/>
    </xf>
    <xf numFmtId="0" fontId="27" fillId="7" borderId="43" xfId="2" applyFont="1" applyFill="1" applyBorder="1" applyAlignment="1" applyProtection="1">
      <alignment horizontal="center" vertical="center"/>
      <protection locked="0"/>
    </xf>
    <xf numFmtId="0" fontId="27" fillId="7" borderId="44" xfId="2" applyFont="1" applyFill="1" applyBorder="1" applyAlignment="1" applyProtection="1">
      <alignment horizontal="center" vertical="center"/>
      <protection locked="0"/>
    </xf>
    <xf numFmtId="0" fontId="27" fillId="0" borderId="35" xfId="2" applyFont="1" applyFill="1" applyBorder="1" applyAlignment="1" applyProtection="1">
      <alignment horizontal="center" vertical="center"/>
      <protection locked="0"/>
    </xf>
    <xf numFmtId="0" fontId="27" fillId="0" borderId="45" xfId="2" applyFont="1" applyFill="1" applyBorder="1" applyAlignment="1" applyProtection="1">
      <alignment horizontal="center" vertical="center"/>
      <protection locked="0"/>
    </xf>
    <xf numFmtId="0" fontId="23" fillId="39" borderId="35" xfId="2" applyFont="1" applyFill="1" applyBorder="1" applyAlignment="1" applyProtection="1">
      <alignment horizontal="center" vertical="center"/>
      <protection locked="0"/>
    </xf>
    <xf numFmtId="0" fontId="23" fillId="39" borderId="45" xfId="2" applyFont="1" applyFill="1" applyBorder="1" applyAlignment="1" applyProtection="1">
      <alignment horizontal="center" vertical="center"/>
      <protection locked="0"/>
    </xf>
    <xf numFmtId="0" fontId="33" fillId="7" borderId="0" xfId="0" applyFont="1" applyFill="1" applyBorder="1" applyAlignment="1" applyProtection="1">
      <alignment vertical="center"/>
      <protection locked="0"/>
    </xf>
    <xf numFmtId="0" fontId="2" fillId="7" borderId="0" xfId="0" applyFont="1" applyFill="1" applyAlignment="1">
      <alignment vertical="center"/>
    </xf>
    <xf numFmtId="0" fontId="29" fillId="7" borderId="0" xfId="0" applyFont="1" applyFill="1" applyAlignment="1">
      <alignment horizontal="left" vertical="center" wrapText="1"/>
    </xf>
    <xf numFmtId="0" fontId="29" fillId="7" borderId="23" xfId="0" applyFont="1" applyFill="1" applyBorder="1" applyAlignment="1">
      <alignment horizontal="right" vertical="center" wrapText="1"/>
    </xf>
    <xf numFmtId="0" fontId="0" fillId="7" borderId="23" xfId="0" applyFill="1" applyBorder="1" applyAlignment="1">
      <alignment horizontal="center" vertical="center" wrapText="1"/>
    </xf>
    <xf numFmtId="0" fontId="29" fillId="7" borderId="46" xfId="0" applyFont="1" applyFill="1" applyBorder="1" applyAlignment="1">
      <alignment horizontal="right" vertical="center" wrapText="1"/>
    </xf>
    <xf numFmtId="0" fontId="0" fillId="7" borderId="46" xfId="0" applyFill="1" applyBorder="1" applyAlignment="1">
      <alignment horizontal="center" vertical="center" wrapText="1"/>
    </xf>
    <xf numFmtId="0" fontId="3" fillId="7" borderId="46" xfId="2" applyFont="1" applyFill="1" applyBorder="1" applyAlignment="1" applyProtection="1">
      <alignment horizontal="center" vertical="center"/>
      <protection locked="0"/>
    </xf>
    <xf numFmtId="0" fontId="32" fillId="7" borderId="0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Alignment="1">
      <alignment horizontal="left" vertical="center"/>
    </xf>
    <xf numFmtId="0" fontId="28" fillId="39" borderId="0" xfId="0" applyFont="1" applyFill="1" applyBorder="1" applyAlignment="1" applyProtection="1">
      <alignment horizontal="center" vertical="center"/>
      <protection locked="0"/>
    </xf>
    <xf numFmtId="0" fontId="28" fillId="42" borderId="0" xfId="0" applyFont="1" applyFill="1" applyBorder="1" applyAlignment="1" applyProtection="1">
      <alignment horizontal="center" vertical="center"/>
      <protection locked="0"/>
    </xf>
    <xf numFmtId="0" fontId="29" fillId="7" borderId="0" xfId="0" applyFont="1" applyFill="1" applyBorder="1" applyAlignment="1">
      <alignment horizontal="right" vertical="center" wrapText="1"/>
    </xf>
    <xf numFmtId="0" fontId="0" fillId="7" borderId="0" xfId="0" applyFill="1" applyBorder="1" applyAlignment="1">
      <alignment horizontal="center" vertical="center" wrapText="1"/>
    </xf>
    <xf numFmtId="0" fontId="28" fillId="7" borderId="0" xfId="0" applyFont="1" applyFill="1" applyBorder="1" applyAlignment="1" applyProtection="1">
      <alignment horizontal="center" vertical="center"/>
      <protection locked="0"/>
    </xf>
    <xf numFmtId="0" fontId="3" fillId="7" borderId="47" xfId="2" applyFont="1" applyFill="1" applyBorder="1" applyAlignment="1">
      <alignment horizontal="center" vertical="center"/>
    </xf>
    <xf numFmtId="0" fontId="3" fillId="7" borderId="48" xfId="2" applyFont="1" applyFill="1" applyBorder="1" applyAlignment="1">
      <alignment horizontal="center" vertical="center"/>
    </xf>
    <xf numFmtId="0" fontId="3" fillId="7" borderId="49" xfId="2" applyFont="1" applyFill="1" applyBorder="1" applyAlignment="1">
      <alignment horizontal="center" vertical="center"/>
    </xf>
    <xf numFmtId="0" fontId="3" fillId="7" borderId="50" xfId="2" applyFont="1" applyFill="1" applyBorder="1" applyAlignment="1">
      <alignment horizontal="center" vertical="center"/>
    </xf>
    <xf numFmtId="0" fontId="3" fillId="7" borderId="48" xfId="2" applyFont="1" applyFill="1" applyBorder="1" applyAlignment="1">
      <alignment horizontal="center" vertical="center" wrapText="1"/>
    </xf>
    <xf numFmtId="0" fontId="23" fillId="41" borderId="51" xfId="2" applyFont="1" applyFill="1" applyBorder="1" applyAlignment="1">
      <alignment horizontal="center" vertical="center"/>
    </xf>
    <xf numFmtId="0" fontId="3" fillId="7" borderId="52" xfId="2" applyFont="1" applyFill="1" applyBorder="1" applyAlignment="1">
      <alignment horizontal="center" vertical="center"/>
    </xf>
    <xf numFmtId="0" fontId="3" fillId="7" borderId="53" xfId="2" applyFont="1" applyFill="1" applyBorder="1" applyAlignment="1">
      <alignment horizontal="center" vertical="center"/>
    </xf>
    <xf numFmtId="0" fontId="30" fillId="41" borderId="0" xfId="0" applyFont="1" applyFill="1" applyBorder="1" applyAlignment="1" applyProtection="1">
      <alignment horizontal="center" vertical="center"/>
      <protection locked="0"/>
    </xf>
    <xf numFmtId="0" fontId="37" fillId="7" borderId="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/>
      <protection locked="0"/>
    </xf>
    <xf numFmtId="0" fontId="4" fillId="7" borderId="42" xfId="2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4" fillId="5" borderId="9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0" fontId="4" fillId="5" borderId="11" xfId="2" applyFont="1" applyFill="1" applyBorder="1" applyAlignment="1">
      <alignment horizontal="center" vertical="center" wrapText="1"/>
    </xf>
    <xf numFmtId="0" fontId="5" fillId="5" borderId="22" xfId="2" applyFont="1" applyFill="1" applyBorder="1" applyAlignment="1">
      <alignment horizontal="center" vertical="center" wrapText="1"/>
    </xf>
    <xf numFmtId="0" fontId="5" fillId="5" borderId="21" xfId="2" applyFont="1" applyFill="1" applyBorder="1" applyAlignment="1">
      <alignment horizontal="center" vertical="center" wrapText="1"/>
    </xf>
    <xf numFmtId="0" fontId="5" fillId="5" borderId="20" xfId="2" applyFont="1" applyFill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3" fillId="0" borderId="18" xfId="2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" builtinId="20" customBuiltin="1"/>
    <cellStyle name="Linked Cell" xfId="13" builtinId="24" customBuiltin="1"/>
    <cellStyle name="Neutral" xfId="10" builtinId="28" customBuiltin="1"/>
    <cellStyle name="Normal" xfId="0" builtinId="0"/>
    <cellStyle name="Normal 2" xfId="2" xr:uid="{00000000-0005-0000-0000-000025000000}"/>
    <cellStyle name="Note" xfId="16" builtinId="10" customBuiltin="1"/>
    <cellStyle name="Output" xfId="11" builtinId="21" customBuiltin="1"/>
    <cellStyle name="Title" xfId="3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24</xdr:row>
          <xdr:rowOff>0</xdr:rowOff>
        </xdr:from>
        <xdr:to>
          <xdr:col>4</xdr:col>
          <xdr:colOff>1524000</xdr:colOff>
          <xdr:row>26</xdr:row>
          <xdr:rowOff>57150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330200</xdr:colOff>
      <xdr:row>2</xdr:row>
      <xdr:rowOff>25399</xdr:rowOff>
    </xdr:from>
    <xdr:to>
      <xdr:col>1</xdr:col>
      <xdr:colOff>1232379</xdr:colOff>
      <xdr:row>8</xdr:row>
      <xdr:rowOff>83551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00" y="698499"/>
          <a:ext cx="3543779" cy="149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47"/>
  <sheetViews>
    <sheetView tabSelected="1" zoomScale="75" zoomScaleNormal="75" zoomScalePageLayoutView="75" workbookViewId="0">
      <selection activeCell="C27" sqref="C27"/>
    </sheetView>
  </sheetViews>
  <sheetFormatPr defaultColWidth="0" defaultRowHeight="14.25" zeroHeight="1" x14ac:dyDescent="0.25"/>
  <cols>
    <col min="1" max="1" width="38.5703125" style="46" customWidth="1"/>
    <col min="2" max="2" width="27.5703125" style="46" customWidth="1"/>
    <col min="3" max="3" width="24.28515625" style="46" customWidth="1"/>
    <col min="4" max="4" width="42.140625" style="46" customWidth="1"/>
    <col min="5" max="5" width="25.42578125" style="46" customWidth="1"/>
    <col min="6" max="6" width="18.42578125" style="46" customWidth="1"/>
    <col min="7" max="7" width="36.85546875" style="46" customWidth="1"/>
    <col min="8" max="11" width="27.42578125" style="46" hidden="1" customWidth="1"/>
    <col min="12" max="14" width="0" style="46" hidden="1" customWidth="1"/>
    <col min="15" max="16384" width="27.42578125" style="46" hidden="1"/>
  </cols>
  <sheetData>
    <row r="1" spans="1:7" ht="35.25" x14ac:dyDescent="0.25">
      <c r="A1" s="106" t="s">
        <v>56</v>
      </c>
      <c r="B1" s="106"/>
      <c r="C1" s="106"/>
      <c r="D1" s="106"/>
      <c r="E1" s="106"/>
      <c r="F1" s="106"/>
      <c r="G1" s="106"/>
    </row>
    <row r="2" spans="1:7" ht="18" x14ac:dyDescent="0.25">
      <c r="A2" s="108" t="s">
        <v>81</v>
      </c>
      <c r="B2" s="109"/>
      <c r="C2" s="109"/>
      <c r="D2" s="109"/>
      <c r="E2" s="109"/>
      <c r="F2" s="109"/>
      <c r="G2" s="109"/>
    </row>
    <row r="3" spans="1:7" x14ac:dyDescent="0.25">
      <c r="A3" s="107" t="s">
        <v>82</v>
      </c>
      <c r="B3" s="107"/>
      <c r="C3" s="107"/>
      <c r="D3" s="107"/>
      <c r="E3" s="107"/>
      <c r="F3" s="107"/>
      <c r="G3" s="107"/>
    </row>
    <row r="4" spans="1:7" ht="24" customHeight="1" x14ac:dyDescent="0.25">
      <c r="A4" s="107"/>
      <c r="B4" s="107"/>
      <c r="C4" s="107"/>
      <c r="D4" s="107"/>
      <c r="E4" s="107"/>
      <c r="F4" s="107"/>
      <c r="G4" s="107"/>
    </row>
    <row r="5" spans="1:7" ht="15.75" x14ac:dyDescent="0.25">
      <c r="A5" s="52"/>
      <c r="B5" s="55"/>
      <c r="C5" s="78" t="s">
        <v>0</v>
      </c>
      <c r="D5" s="78" t="s">
        <v>1</v>
      </c>
      <c r="E5" s="78" t="s">
        <v>2</v>
      </c>
      <c r="F5" s="77" t="s">
        <v>3</v>
      </c>
      <c r="G5" s="56"/>
    </row>
    <row r="6" spans="1:7" ht="15.75" x14ac:dyDescent="0.25">
      <c r="A6" s="52"/>
      <c r="B6" s="56"/>
      <c r="C6" s="79" t="s">
        <v>41</v>
      </c>
      <c r="D6" s="81">
        <v>300</v>
      </c>
      <c r="E6" s="79">
        <v>10</v>
      </c>
      <c r="F6" s="70" t="s">
        <v>47</v>
      </c>
      <c r="G6" s="56"/>
    </row>
    <row r="7" spans="1:7" ht="15" customHeight="1" x14ac:dyDescent="0.25">
      <c r="A7" s="52"/>
      <c r="B7" s="56"/>
      <c r="C7" s="80" t="s">
        <v>74</v>
      </c>
      <c r="D7" s="82">
        <v>250</v>
      </c>
      <c r="E7" s="80">
        <v>12</v>
      </c>
      <c r="F7" s="71"/>
      <c r="G7" s="52"/>
    </row>
    <row r="8" spans="1:7" ht="27.75" customHeight="1" x14ac:dyDescent="0.25">
      <c r="A8" s="52"/>
      <c r="C8" s="110" t="s">
        <v>86</v>
      </c>
      <c r="D8" s="110"/>
      <c r="E8" s="110"/>
      <c r="F8" s="110"/>
      <c r="G8" s="47"/>
    </row>
    <row r="9" spans="1:7" ht="15" customHeight="1" x14ac:dyDescent="0.25">
      <c r="A9" s="52"/>
      <c r="B9" s="47"/>
      <c r="C9" s="47"/>
      <c r="D9" s="47"/>
      <c r="E9" s="47"/>
      <c r="F9" s="47"/>
      <c r="G9" s="47"/>
    </row>
    <row r="10" spans="1:7" ht="32.25" customHeight="1" x14ac:dyDescent="0.25">
      <c r="A10" s="76"/>
      <c r="B10" s="76"/>
      <c r="D10" s="76"/>
      <c r="E10" s="76"/>
      <c r="F10" s="76"/>
      <c r="G10" s="76"/>
    </row>
    <row r="11" spans="1:7" ht="19.5" customHeight="1" x14ac:dyDescent="0.25">
      <c r="A11" s="48"/>
      <c r="B11" s="49" t="s">
        <v>48</v>
      </c>
      <c r="C11" s="50" t="s">
        <v>49</v>
      </c>
      <c r="D11" s="50" t="s">
        <v>50</v>
      </c>
      <c r="E11" s="50" t="s">
        <v>90</v>
      </c>
      <c r="F11" s="50" t="s">
        <v>91</v>
      </c>
      <c r="G11" s="50" t="s">
        <v>92</v>
      </c>
    </row>
    <row r="12" spans="1:7" ht="20.100000000000001" customHeight="1" x14ac:dyDescent="0.25">
      <c r="A12" s="51" t="s">
        <v>61</v>
      </c>
      <c r="B12" s="67">
        <f>('WorkSheet 12x2'!D22)</f>
        <v>43.2</v>
      </c>
      <c r="C12" s="68">
        <f>('WorkSheet 12x2'!$D$21)</f>
        <v>43.2</v>
      </c>
      <c r="D12" s="75" t="s">
        <v>83</v>
      </c>
      <c r="E12" s="75" t="s">
        <v>79</v>
      </c>
      <c r="F12" s="75" t="s">
        <v>39</v>
      </c>
      <c r="G12" s="56">
        <f>(100*12*1.2)-($B$12+$C$12+140)</f>
        <v>1213.5999999999999</v>
      </c>
    </row>
    <row r="13" spans="1:7" ht="20.100000000000001" customHeight="1" x14ac:dyDescent="0.25">
      <c r="A13" s="74" t="s">
        <v>58</v>
      </c>
      <c r="B13" s="67">
        <f>('WorkSheet 12x2'!$D$22)</f>
        <v>43.2</v>
      </c>
      <c r="C13" s="69">
        <f>('WorkSheet 12x2'!$D$21)</f>
        <v>43.2</v>
      </c>
      <c r="D13" s="75" t="s">
        <v>83</v>
      </c>
      <c r="E13" s="75" t="s">
        <v>79</v>
      </c>
      <c r="F13" s="91" t="s">
        <v>62</v>
      </c>
      <c r="G13" s="56">
        <f>(100*12*1.2)-($B$12+$C$12+140)</f>
        <v>1213.5999999999999</v>
      </c>
    </row>
    <row r="14" spans="1:7" ht="20.100000000000001" customHeight="1" x14ac:dyDescent="0.25">
      <c r="A14" s="93" t="s">
        <v>59</v>
      </c>
      <c r="B14" s="67">
        <f>('WorkSheet 12x2'!$D$22)</f>
        <v>43.2</v>
      </c>
      <c r="C14" s="68">
        <f>('WorkSheet 12x2'!$D$21)</f>
        <v>43.2</v>
      </c>
      <c r="D14" s="75" t="s">
        <v>83</v>
      </c>
      <c r="E14" s="75" t="s">
        <v>79</v>
      </c>
      <c r="F14" s="75" t="s">
        <v>63</v>
      </c>
      <c r="G14" s="56">
        <f>(100*12*1.2)-($B$12+$C$12+140)</f>
        <v>1213.5999999999999</v>
      </c>
    </row>
    <row r="15" spans="1:7" ht="20.100000000000001" customHeight="1" x14ac:dyDescent="0.25">
      <c r="A15" s="94" t="s">
        <v>60</v>
      </c>
      <c r="B15" s="67">
        <f>('WorkSheet 12x2'!$D$22)</f>
        <v>43.2</v>
      </c>
      <c r="C15" s="69">
        <f>('WorkSheet 12x2'!$D$21)</f>
        <v>43.2</v>
      </c>
      <c r="D15" s="75" t="s">
        <v>83</v>
      </c>
      <c r="E15" s="75" t="s">
        <v>79</v>
      </c>
      <c r="F15" s="91" t="s">
        <v>64</v>
      </c>
      <c r="G15" s="56">
        <f>(100*12*1.2)-($B$12+$C$12+140)</f>
        <v>1213.5999999999999</v>
      </c>
    </row>
    <row r="16" spans="1:7" ht="20.100000000000001" customHeight="1" x14ac:dyDescent="0.25">
      <c r="A16" s="97"/>
      <c r="B16" s="67"/>
      <c r="C16" s="69"/>
      <c r="D16" s="75"/>
      <c r="E16" s="75"/>
      <c r="F16" s="91"/>
      <c r="G16" s="56"/>
    </row>
    <row r="17" spans="1:7" ht="20.100000000000001" customHeight="1" x14ac:dyDescent="0.25">
      <c r="A17" s="97"/>
      <c r="B17" s="67"/>
      <c r="C17" s="83" t="s">
        <v>85</v>
      </c>
      <c r="D17" s="75"/>
      <c r="E17" s="75"/>
      <c r="F17" s="91"/>
      <c r="G17" s="56"/>
    </row>
    <row r="18" spans="1:7" x14ac:dyDescent="0.25">
      <c r="A18" s="52"/>
      <c r="B18" s="52"/>
      <c r="C18" s="53"/>
      <c r="D18" s="53"/>
      <c r="E18" s="53"/>
      <c r="F18" s="53"/>
      <c r="G18" s="53"/>
    </row>
    <row r="19" spans="1:7" ht="20.100000000000001" customHeight="1" x14ac:dyDescent="0.25">
      <c r="A19" s="86" t="s">
        <v>45</v>
      </c>
      <c r="B19" s="87" t="s">
        <v>55</v>
      </c>
      <c r="C19" s="87" t="s">
        <v>65</v>
      </c>
      <c r="D19" s="87" t="s">
        <v>66</v>
      </c>
      <c r="F19" s="63"/>
      <c r="G19" s="63"/>
    </row>
    <row r="20" spans="1:7" ht="28.5" customHeight="1" x14ac:dyDescent="0.25">
      <c r="A20" s="95"/>
      <c r="B20" s="63" t="s">
        <v>67</v>
      </c>
      <c r="C20" s="96" t="s">
        <v>68</v>
      </c>
      <c r="D20" s="96"/>
      <c r="E20" s="63"/>
      <c r="F20" s="63"/>
      <c r="G20" s="63"/>
    </row>
    <row r="21" spans="1:7" ht="20.100000000000001" customHeight="1" x14ac:dyDescent="0.25">
      <c r="A21" s="88" t="s">
        <v>46</v>
      </c>
      <c r="B21" s="89" t="s">
        <v>69</v>
      </c>
      <c r="C21" s="89" t="s">
        <v>44</v>
      </c>
      <c r="D21" s="90"/>
      <c r="E21" s="53"/>
      <c r="F21" s="53"/>
      <c r="G21" s="53"/>
    </row>
    <row r="22" spans="1:7" ht="15" x14ac:dyDescent="0.25">
      <c r="A22" s="85" t="s">
        <v>57</v>
      </c>
      <c r="B22" s="62"/>
      <c r="C22" s="64"/>
      <c r="D22" s="62"/>
      <c r="E22" s="53"/>
      <c r="F22" s="53"/>
      <c r="G22" s="53"/>
    </row>
    <row r="23" spans="1:7" s="54" customFormat="1" ht="20.100000000000001" customHeight="1" x14ac:dyDescent="0.25">
      <c r="A23" s="65" t="s">
        <v>88</v>
      </c>
      <c r="B23" s="65"/>
      <c r="C23" s="65"/>
      <c r="D23" s="66"/>
      <c r="E23" s="66"/>
      <c r="F23" s="66"/>
      <c r="G23" s="66"/>
    </row>
    <row r="24" spans="1:7" s="54" customFormat="1" ht="20.100000000000001" customHeight="1" x14ac:dyDescent="0.25">
      <c r="A24" s="65" t="s">
        <v>70</v>
      </c>
      <c r="B24" s="65"/>
      <c r="C24" s="65"/>
      <c r="D24" s="66"/>
      <c r="E24" s="66"/>
      <c r="F24" s="66"/>
      <c r="G24" s="66"/>
    </row>
    <row r="25" spans="1:7" s="54" customFormat="1" ht="20.100000000000001" customHeight="1" x14ac:dyDescent="0.25">
      <c r="A25" s="65" t="s">
        <v>89</v>
      </c>
      <c r="B25" s="65"/>
      <c r="C25" s="65"/>
      <c r="D25" s="66"/>
      <c r="E25" s="92" t="s">
        <v>54</v>
      </c>
    </row>
    <row r="26" spans="1:7" s="54" customFormat="1" ht="20.100000000000001" customHeight="1" x14ac:dyDescent="0.25">
      <c r="A26" s="65" t="s">
        <v>53</v>
      </c>
      <c r="B26" s="65"/>
      <c r="C26" s="65"/>
      <c r="D26" s="66"/>
      <c r="E26" s="66"/>
      <c r="F26" s="65" t="s">
        <v>87</v>
      </c>
      <c r="G26" s="66"/>
    </row>
    <row r="27" spans="1:7" s="54" customFormat="1" ht="20.100000000000001" customHeight="1" x14ac:dyDescent="0.25">
      <c r="A27" s="65" t="s">
        <v>94</v>
      </c>
      <c r="B27" s="65"/>
      <c r="C27" s="65"/>
      <c r="D27" s="66"/>
      <c r="E27" s="66"/>
      <c r="F27" s="66"/>
      <c r="G27" s="66"/>
    </row>
    <row r="28" spans="1:7" s="54" customFormat="1" ht="20.100000000000001" customHeight="1" x14ac:dyDescent="0.25">
      <c r="A28" s="65" t="s">
        <v>93</v>
      </c>
      <c r="B28" s="65"/>
      <c r="C28" s="65"/>
      <c r="D28" s="66"/>
      <c r="E28" s="66"/>
      <c r="F28" s="66"/>
      <c r="G28" s="66"/>
    </row>
    <row r="29" spans="1:7" s="54" customFormat="1" ht="20.100000000000001" customHeight="1" x14ac:dyDescent="0.25">
      <c r="A29" s="65" t="s">
        <v>71</v>
      </c>
      <c r="B29" s="65"/>
      <c r="C29" s="65"/>
      <c r="D29" s="66"/>
      <c r="E29" s="66"/>
      <c r="F29" s="66"/>
      <c r="G29" s="66"/>
    </row>
    <row r="30" spans="1:7" s="54" customFormat="1" ht="20.100000000000001" customHeight="1" x14ac:dyDescent="0.25">
      <c r="A30" s="65" t="s">
        <v>72</v>
      </c>
      <c r="B30" s="65"/>
      <c r="C30" s="65"/>
      <c r="D30" s="66"/>
      <c r="E30" s="66"/>
      <c r="F30" s="66"/>
      <c r="G30" s="66"/>
    </row>
    <row r="31" spans="1:7" s="54" customFormat="1" ht="20.100000000000001" customHeight="1" x14ac:dyDescent="0.25">
      <c r="A31" s="65" t="s">
        <v>73</v>
      </c>
      <c r="B31" s="65"/>
      <c r="C31" s="65"/>
      <c r="E31" s="66"/>
      <c r="F31" s="66"/>
      <c r="G31" s="66"/>
    </row>
    <row r="32" spans="1:7" s="54" customFormat="1" ht="20.100000000000001" customHeight="1" x14ac:dyDescent="0.25">
      <c r="A32" s="84" t="s">
        <v>84</v>
      </c>
      <c r="B32" s="65"/>
      <c r="C32" s="65"/>
      <c r="D32" s="66"/>
      <c r="E32" s="66"/>
      <c r="F32" s="66"/>
      <c r="G32" s="66"/>
    </row>
    <row r="33" spans="1:7" s="54" customFormat="1" ht="20.100000000000001" customHeight="1" x14ac:dyDescent="0.25">
      <c r="A33" s="84" t="s">
        <v>80</v>
      </c>
      <c r="B33" s="65"/>
      <c r="C33" s="65"/>
      <c r="D33" s="66"/>
      <c r="E33" s="66"/>
      <c r="F33" s="66"/>
      <c r="G33" s="66"/>
    </row>
    <row r="34" spans="1:7" ht="16.5" customHeight="1" thickBot="1" x14ac:dyDescent="0.3">
      <c r="B34" s="63"/>
      <c r="C34" s="63"/>
      <c r="D34" s="63"/>
      <c r="E34" s="63"/>
      <c r="F34" s="63"/>
      <c r="G34" s="63"/>
    </row>
    <row r="35" spans="1:7" ht="22.5" customHeight="1" thickBot="1" x14ac:dyDescent="0.3">
      <c r="A35" s="10"/>
      <c r="B35" s="72">
        <v>1</v>
      </c>
      <c r="C35" s="73">
        <v>2</v>
      </c>
      <c r="D35" s="73">
        <v>3</v>
      </c>
      <c r="E35" s="73">
        <v>4</v>
      </c>
      <c r="F35" s="73">
        <v>5</v>
      </c>
      <c r="G35" s="103">
        <v>6</v>
      </c>
    </row>
    <row r="36" spans="1:7" ht="27" customHeight="1" thickBot="1" x14ac:dyDescent="0.3">
      <c r="A36" s="51" t="s">
        <v>61</v>
      </c>
      <c r="B36" s="61" t="s">
        <v>51</v>
      </c>
      <c r="C36" s="57" t="s">
        <v>52</v>
      </c>
      <c r="D36" s="59" t="s">
        <v>75</v>
      </c>
      <c r="E36" s="60" t="s">
        <v>76</v>
      </c>
      <c r="F36" s="58" t="s">
        <v>77</v>
      </c>
      <c r="G36" s="104" t="s">
        <v>78</v>
      </c>
    </row>
    <row r="37" spans="1:7" ht="20.100000000000001" customHeight="1" thickBot="1" x14ac:dyDescent="0.3">
      <c r="A37" s="74" t="s">
        <v>58</v>
      </c>
      <c r="B37" s="61" t="s">
        <v>51</v>
      </c>
      <c r="C37" s="57" t="s">
        <v>52</v>
      </c>
      <c r="D37" s="59" t="s">
        <v>75</v>
      </c>
      <c r="E37" s="60" t="s">
        <v>76</v>
      </c>
      <c r="F37" s="58" t="s">
        <v>77</v>
      </c>
      <c r="G37" s="104" t="s">
        <v>78</v>
      </c>
    </row>
    <row r="38" spans="1:7" ht="23.25" customHeight="1" thickBot="1" x14ac:dyDescent="0.3">
      <c r="A38" s="93" t="s">
        <v>59</v>
      </c>
      <c r="B38" s="61" t="s">
        <v>51</v>
      </c>
      <c r="C38" s="57" t="s">
        <v>52</v>
      </c>
      <c r="D38" s="59" t="s">
        <v>75</v>
      </c>
      <c r="E38" s="60" t="s">
        <v>76</v>
      </c>
      <c r="F38" s="58" t="s">
        <v>77</v>
      </c>
      <c r="G38" s="104" t="s">
        <v>78</v>
      </c>
    </row>
    <row r="39" spans="1:7" ht="20.100000000000001" customHeight="1" x14ac:dyDescent="0.25">
      <c r="A39" s="94" t="s">
        <v>60</v>
      </c>
      <c r="B39" s="98" t="s">
        <v>51</v>
      </c>
      <c r="C39" s="99" t="s">
        <v>52</v>
      </c>
      <c r="D39" s="100" t="s">
        <v>75</v>
      </c>
      <c r="E39" s="101" t="s">
        <v>76</v>
      </c>
      <c r="F39" s="102" t="s">
        <v>77</v>
      </c>
      <c r="G39" s="105" t="s">
        <v>78</v>
      </c>
    </row>
    <row r="40" spans="1:7" ht="14.25" hidden="1" customHeight="1" x14ac:dyDescent="0.25"/>
    <row r="41" spans="1:7" ht="15" hidden="1" customHeight="1" x14ac:dyDescent="0.25"/>
    <row r="42" spans="1:7" ht="14.25" hidden="1" customHeight="1" x14ac:dyDescent="0.25"/>
    <row r="43" spans="1:7" ht="14.25" hidden="1" customHeight="1" x14ac:dyDescent="0.25"/>
    <row r="44" spans="1:7" ht="15" hidden="1" customHeight="1" x14ac:dyDescent="0.25"/>
    <row r="45" spans="1:7" ht="14.25" hidden="1" customHeight="1" x14ac:dyDescent="0.25"/>
    <row r="46" spans="1:7" ht="14.25" hidden="1" customHeight="1" x14ac:dyDescent="0.25"/>
    <row r="47" spans="1:7" ht="15" hidden="1" customHeight="1" x14ac:dyDescent="0.25"/>
  </sheetData>
  <mergeCells count="4">
    <mergeCell ref="A1:G1"/>
    <mergeCell ref="A3:G4"/>
    <mergeCell ref="A2:G2"/>
    <mergeCell ref="C8:F8"/>
  </mergeCells>
  <pageMargins left="0.7" right="0.7" top="0.75" bottom="0.75" header="0.3" footer="0.3"/>
  <pageSetup scale="47" orientation="landscape" r:id="rId1"/>
  <drawing r:id="rId2"/>
  <legacyDrawing r:id="rId3"/>
  <controls>
    <mc:AlternateContent xmlns:mc="http://schemas.openxmlformats.org/markup-compatibility/2006">
      <mc:Choice Requires="x14">
        <control shapeId="3073" r:id="rId4" name="CommandButton1">
          <controlPr autoLine="0" r:id="rId5">
            <anchor moveWithCells="1">
              <from>
                <xdr:col>4</xdr:col>
                <xdr:colOff>123825</xdr:colOff>
                <xdr:row>24</xdr:row>
                <xdr:rowOff>0</xdr:rowOff>
              </from>
              <to>
                <xdr:col>4</xdr:col>
                <xdr:colOff>1524000</xdr:colOff>
                <xdr:row>26</xdr:row>
                <xdr:rowOff>57150</xdr:rowOff>
              </to>
            </anchor>
          </controlPr>
        </control>
      </mc:Choice>
      <mc:Fallback>
        <control shapeId="3073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41"/>
  <sheetViews>
    <sheetView topLeftCell="A14" zoomScaleNormal="100" workbookViewId="0">
      <selection activeCell="F28" sqref="F28"/>
    </sheetView>
  </sheetViews>
  <sheetFormatPr defaultColWidth="9.140625" defaultRowHeight="15" x14ac:dyDescent="0.25"/>
  <cols>
    <col min="1" max="1" width="11.85546875" style="7" customWidth="1"/>
    <col min="2" max="2" width="15.28515625" style="7" customWidth="1"/>
    <col min="3" max="3" width="19" style="7" customWidth="1"/>
    <col min="4" max="4" width="17.85546875" style="7" customWidth="1"/>
    <col min="5" max="5" width="16.28515625" style="7" customWidth="1"/>
    <col min="6" max="6" width="20.28515625" style="7" customWidth="1"/>
    <col min="7" max="7" width="20" style="7" customWidth="1"/>
    <col min="8" max="16384" width="9.140625" style="7"/>
  </cols>
  <sheetData>
    <row r="1" spans="1:7" ht="20.25" x14ac:dyDescent="0.25">
      <c r="A1" s="126" t="s">
        <v>43</v>
      </c>
      <c r="B1" s="127"/>
      <c r="C1" s="127"/>
      <c r="D1" s="127"/>
      <c r="E1" s="127"/>
      <c r="F1" s="127"/>
      <c r="G1" s="128"/>
    </row>
    <row r="2" spans="1:7" ht="15.75" thickBot="1" x14ac:dyDescent="0.3">
      <c r="A2" s="8" t="s">
        <v>21</v>
      </c>
      <c r="B2" s="9"/>
      <c r="C2" s="9"/>
      <c r="D2" s="9"/>
      <c r="E2" s="9"/>
      <c r="F2" s="9"/>
      <c r="G2" s="9"/>
    </row>
    <row r="3" spans="1:7" ht="15.75" thickBot="1" x14ac:dyDescent="0.3">
      <c r="A3" s="129" t="s">
        <v>4</v>
      </c>
      <c r="B3" s="130"/>
      <c r="C3" s="130"/>
      <c r="D3" s="130"/>
      <c r="E3" s="130"/>
      <c r="F3" s="130"/>
      <c r="G3" s="131"/>
    </row>
    <row r="4" spans="1:7" ht="15.75" thickBot="1" x14ac:dyDescent="0.3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</row>
    <row r="5" spans="1:7" x14ac:dyDescent="0.25">
      <c r="A5" s="132" t="s">
        <v>5</v>
      </c>
      <c r="B5" s="12" t="e">
        <f>'Suzuki-Miyaura'!#REF!</f>
        <v>#REF!</v>
      </c>
      <c r="C5" s="12" t="e">
        <f>'Suzuki-Miyaura'!#REF!</f>
        <v>#REF!</v>
      </c>
      <c r="D5" s="12" t="e">
        <f>'Suzuki-Miyaura'!#REF!</f>
        <v>#REF!</v>
      </c>
      <c r="E5" s="12" t="e">
        <f>'Suzuki-Miyaura'!#REF!</f>
        <v>#REF!</v>
      </c>
      <c r="F5" s="12" t="e">
        <f>'Suzuki-Miyaura'!#REF!</f>
        <v>#REF!</v>
      </c>
      <c r="G5" s="12" t="e">
        <f>'Suzuki-Miyaura'!#REF!</f>
        <v>#REF!</v>
      </c>
    </row>
    <row r="6" spans="1:7" x14ac:dyDescent="0.25">
      <c r="A6" s="133"/>
      <c r="B6" s="4" t="s">
        <v>38</v>
      </c>
      <c r="C6" s="4" t="s">
        <v>38</v>
      </c>
      <c r="D6" s="4" t="s">
        <v>38</v>
      </c>
      <c r="E6" s="4" t="s">
        <v>38</v>
      </c>
      <c r="F6" s="4" t="s">
        <v>38</v>
      </c>
      <c r="G6" s="4" t="s">
        <v>38</v>
      </c>
    </row>
    <row r="7" spans="1:7" ht="15.75" thickBot="1" x14ac:dyDescent="0.3">
      <c r="A7" s="134"/>
      <c r="B7" s="5" t="s">
        <v>17</v>
      </c>
      <c r="C7" s="5" t="s">
        <v>17</v>
      </c>
      <c r="D7" s="5" t="s">
        <v>17</v>
      </c>
      <c r="E7" s="5" t="s">
        <v>17</v>
      </c>
      <c r="F7" s="5" t="s">
        <v>17</v>
      </c>
      <c r="G7" s="5" t="s">
        <v>17</v>
      </c>
    </row>
    <row r="8" spans="1:7" x14ac:dyDescent="0.25">
      <c r="A8" s="132" t="s">
        <v>6</v>
      </c>
      <c r="B8" s="12" t="e">
        <f>'Suzuki-Miyaura'!#REF!</f>
        <v>#REF!</v>
      </c>
      <c r="C8" s="12" t="e">
        <f>'Suzuki-Miyaura'!#REF!</f>
        <v>#REF!</v>
      </c>
      <c r="D8" s="12" t="e">
        <f>'Suzuki-Miyaura'!#REF!</f>
        <v>#REF!</v>
      </c>
      <c r="E8" s="12" t="e">
        <f>'Suzuki-Miyaura'!#REF!</f>
        <v>#REF!</v>
      </c>
      <c r="F8" s="12" t="e">
        <f>'Suzuki-Miyaura'!#REF!</f>
        <v>#REF!</v>
      </c>
      <c r="G8" s="12" t="e">
        <f>'Suzuki-Miyaura'!#REF!</f>
        <v>#REF!</v>
      </c>
    </row>
    <row r="9" spans="1:7" x14ac:dyDescent="0.25">
      <c r="A9" s="133"/>
      <c r="B9" s="4" t="s">
        <v>38</v>
      </c>
      <c r="C9" s="4" t="s">
        <v>38</v>
      </c>
      <c r="D9" s="4" t="s">
        <v>38</v>
      </c>
      <c r="E9" s="4" t="s">
        <v>38</v>
      </c>
      <c r="F9" s="4" t="s">
        <v>38</v>
      </c>
      <c r="G9" s="4" t="s">
        <v>38</v>
      </c>
    </row>
    <row r="10" spans="1:7" ht="15.75" thickBot="1" x14ac:dyDescent="0.3">
      <c r="A10" s="134"/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</row>
    <row r="11" spans="1:7" x14ac:dyDescent="0.25">
      <c r="A11" s="123" t="s">
        <v>7</v>
      </c>
      <c r="B11" s="12" t="e">
        <f>'Suzuki-Miyaura'!#REF!</f>
        <v>#REF!</v>
      </c>
      <c r="C11" s="12" t="e">
        <f>'Suzuki-Miyaura'!#REF!</f>
        <v>#REF!</v>
      </c>
      <c r="D11" s="12" t="e">
        <f>'Suzuki-Miyaura'!#REF!</f>
        <v>#REF!</v>
      </c>
      <c r="E11" s="12" t="s">
        <v>23</v>
      </c>
      <c r="F11" s="12" t="s">
        <v>24</v>
      </c>
      <c r="G11" s="12" t="s">
        <v>25</v>
      </c>
    </row>
    <row r="12" spans="1:7" x14ac:dyDescent="0.25">
      <c r="A12" s="124"/>
      <c r="B12" s="14" t="s">
        <v>39</v>
      </c>
      <c r="C12" s="14" t="s">
        <v>39</v>
      </c>
      <c r="D12" s="14" t="s">
        <v>39</v>
      </c>
      <c r="E12" s="14" t="s">
        <v>39</v>
      </c>
      <c r="F12" s="14" t="s">
        <v>39</v>
      </c>
      <c r="G12" s="14" t="s">
        <v>39</v>
      </c>
    </row>
    <row r="13" spans="1:7" ht="15.75" thickBot="1" x14ac:dyDescent="0.3">
      <c r="A13" s="125"/>
      <c r="B13" s="5" t="s">
        <v>40</v>
      </c>
      <c r="C13" s="5" t="s">
        <v>40</v>
      </c>
      <c r="D13" s="5" t="s">
        <v>40</v>
      </c>
      <c r="E13" s="5" t="s">
        <v>40</v>
      </c>
      <c r="F13" s="5" t="s">
        <v>40</v>
      </c>
      <c r="G13" s="5" t="s">
        <v>40</v>
      </c>
    </row>
    <row r="14" spans="1:7" x14ac:dyDescent="0.25">
      <c r="A14" s="123" t="s">
        <v>8</v>
      </c>
      <c r="B14" s="12" t="s">
        <v>26</v>
      </c>
      <c r="C14" s="12" t="s">
        <v>27</v>
      </c>
      <c r="D14" s="12" t="s">
        <v>28</v>
      </c>
      <c r="E14" s="12" t="s">
        <v>29</v>
      </c>
      <c r="F14" s="12" t="s">
        <v>30</v>
      </c>
      <c r="G14" s="12" t="s">
        <v>31</v>
      </c>
    </row>
    <row r="15" spans="1:7" x14ac:dyDescent="0.25">
      <c r="A15" s="124"/>
      <c r="B15" s="14" t="s">
        <v>39</v>
      </c>
      <c r="C15" s="14" t="s">
        <v>39</v>
      </c>
      <c r="D15" s="14" t="s">
        <v>39</v>
      </c>
      <c r="E15" s="14" t="s">
        <v>39</v>
      </c>
      <c r="F15" s="14" t="s">
        <v>39</v>
      </c>
      <c r="G15" s="14" t="s">
        <v>39</v>
      </c>
    </row>
    <row r="16" spans="1:7" ht="15.75" thickBot="1" x14ac:dyDescent="0.3">
      <c r="A16" s="125"/>
      <c r="B16" s="5" t="s">
        <v>40</v>
      </c>
      <c r="C16" s="5" t="s">
        <v>40</v>
      </c>
      <c r="D16" s="5" t="s">
        <v>40</v>
      </c>
      <c r="E16" s="5" t="s">
        <v>40</v>
      </c>
      <c r="F16" s="5" t="s">
        <v>40</v>
      </c>
      <c r="G16" s="5" t="s">
        <v>40</v>
      </c>
    </row>
    <row r="17" spans="1:8" ht="21" thickBot="1" x14ac:dyDescent="0.3">
      <c r="A17" s="113"/>
      <c r="B17" s="114"/>
      <c r="C17" s="114"/>
      <c r="D17" s="114"/>
      <c r="E17" s="114"/>
      <c r="F17" s="114"/>
      <c r="G17" s="114"/>
    </row>
    <row r="18" spans="1:8" ht="15.75" thickBot="1" x14ac:dyDescent="0.3">
      <c r="A18" s="8" t="s">
        <v>32</v>
      </c>
      <c r="B18" s="9"/>
      <c r="C18" s="9"/>
      <c r="D18" s="9"/>
      <c r="F18" s="15" t="s">
        <v>20</v>
      </c>
      <c r="G18" s="16" t="s">
        <v>9</v>
      </c>
    </row>
    <row r="19" spans="1:8" ht="15.75" thickBot="1" x14ac:dyDescent="0.3">
      <c r="A19" s="25" t="s">
        <v>19</v>
      </c>
      <c r="B19" s="26" t="s">
        <v>10</v>
      </c>
      <c r="C19" s="26" t="s">
        <v>0</v>
      </c>
      <c r="D19" s="42" t="s">
        <v>11</v>
      </c>
      <c r="E19" s="9"/>
      <c r="F19" s="17">
        <v>30</v>
      </c>
      <c r="G19" s="14" t="str">
        <f>'Suzuki-Miyaura'!F6</f>
        <v>0.1 M</v>
      </c>
    </row>
    <row r="20" spans="1:8" ht="15.75" thickBot="1" x14ac:dyDescent="0.3">
      <c r="A20" s="115">
        <v>1</v>
      </c>
      <c r="B20" s="24">
        <v>1</v>
      </c>
      <c r="C20" s="6" t="str">
        <f>'Suzuki-Miyaura'!$C$6</f>
        <v>Aryl Halide</v>
      </c>
      <c r="D20" s="43">
        <f>'Suzuki-Miyaura'!E$6*'Suzuki-Miyaura'!D$6*1.2*12/1000</f>
        <v>43.2</v>
      </c>
      <c r="E20" s="9"/>
      <c r="F20" s="33"/>
      <c r="G20" s="34"/>
    </row>
    <row r="21" spans="1:8" ht="15.75" customHeight="1" thickBot="1" x14ac:dyDescent="0.3">
      <c r="A21" s="116"/>
      <c r="B21" s="19">
        <v>2</v>
      </c>
      <c r="C21" s="1" t="str">
        <f>'Suzuki-Miyaura'!$C$7</f>
        <v xml:space="preserve">aryl boronate </v>
      </c>
      <c r="D21" s="44">
        <f>'Suzuki-Miyaura'!E$7*'Suzuki-Miyaura'!D7*1.2*12/1000</f>
        <v>43.2</v>
      </c>
      <c r="E21" s="9"/>
      <c r="F21" s="117" t="s">
        <v>12</v>
      </c>
      <c r="G21" s="119" t="s">
        <v>13</v>
      </c>
    </row>
    <row r="22" spans="1:8" ht="15.75" thickBot="1" x14ac:dyDescent="0.3">
      <c r="A22" s="121">
        <v>2</v>
      </c>
      <c r="B22" s="18">
        <v>1</v>
      </c>
      <c r="C22" s="6" t="str">
        <f>'Suzuki-Miyaura'!$C$6</f>
        <v>Aryl Halide</v>
      </c>
      <c r="D22" s="44">
        <f>'Suzuki-Miyaura'!E$6*'Suzuki-Miyaura'!D$6*1.2*12/1000</f>
        <v>43.2</v>
      </c>
      <c r="E22" s="9"/>
      <c r="F22" s="118"/>
      <c r="G22" s="120"/>
    </row>
    <row r="23" spans="1:8" ht="15.75" thickBot="1" x14ac:dyDescent="0.3">
      <c r="A23" s="122"/>
      <c r="B23" s="19">
        <v>2</v>
      </c>
      <c r="C23" s="1" t="str">
        <f>'Suzuki-Miyaura'!$C$7</f>
        <v xml:space="preserve">aryl boronate </v>
      </c>
      <c r="D23" s="45">
        <f>'Suzuki-Miyaura'!E$7*'Suzuki-Miyaura'!D7*1.2*12/1000</f>
        <v>43.2</v>
      </c>
      <c r="E23" s="9"/>
      <c r="F23" s="20">
        <f>'Suzuki-Miyaura'!E6</f>
        <v>10</v>
      </c>
      <c r="G23" s="13">
        <f>'Suzuki-Miyaura'!E7</f>
        <v>12</v>
      </c>
    </row>
    <row r="24" spans="1:8" x14ac:dyDescent="0.25">
      <c r="A24" s="2"/>
      <c r="B24" s="2"/>
      <c r="C24" s="21"/>
      <c r="D24" s="9"/>
      <c r="E24" s="9"/>
      <c r="G24" s="2"/>
      <c r="H24" s="2"/>
    </row>
    <row r="25" spans="1:8" x14ac:dyDescent="0.25">
      <c r="A25" s="27" t="s">
        <v>35</v>
      </c>
      <c r="B25" s="27"/>
      <c r="C25" s="27"/>
      <c r="D25" s="9"/>
      <c r="E25" s="9"/>
      <c r="G25" s="2"/>
      <c r="H25" s="2"/>
    </row>
    <row r="26" spans="1:8" ht="15.75" thickBot="1" x14ac:dyDescent="0.3">
      <c r="A26" s="9"/>
      <c r="B26" s="9"/>
      <c r="C26" s="9"/>
      <c r="E26" s="9"/>
      <c r="F26" s="9"/>
      <c r="G26" s="9"/>
    </row>
    <row r="27" spans="1:8" ht="15.75" thickBot="1" x14ac:dyDescent="0.3">
      <c r="A27" s="111" t="s">
        <v>33</v>
      </c>
      <c r="B27" s="112"/>
      <c r="C27" s="41" t="s">
        <v>17</v>
      </c>
      <c r="D27" s="40">
        <v>140.80000000000001</v>
      </c>
      <c r="E27" s="9"/>
      <c r="F27" s="9"/>
      <c r="G27" s="9"/>
    </row>
    <row r="28" spans="1:8" ht="15.75" thickBot="1" x14ac:dyDescent="0.3">
      <c r="A28" s="111" t="s">
        <v>34</v>
      </c>
      <c r="B28" s="112"/>
      <c r="C28" s="41" t="s">
        <v>40</v>
      </c>
      <c r="D28" s="40">
        <v>0</v>
      </c>
    </row>
    <row r="29" spans="1:8" ht="35.25" customHeight="1" x14ac:dyDescent="0.25">
      <c r="A29" s="22" t="s">
        <v>37</v>
      </c>
      <c r="B29" s="23"/>
      <c r="C29" s="23"/>
      <c r="E29" s="9"/>
      <c r="F29" s="9"/>
      <c r="G29" s="9"/>
    </row>
    <row r="30" spans="1:8" ht="15.75" thickBot="1" x14ac:dyDescent="0.3">
      <c r="A30" s="32" t="s">
        <v>19</v>
      </c>
      <c r="B30" s="26" t="s">
        <v>14</v>
      </c>
      <c r="C30" s="26" t="s">
        <v>36</v>
      </c>
      <c r="D30" s="26" t="s">
        <v>42</v>
      </c>
    </row>
    <row r="31" spans="1:8" ht="15.75" thickBot="1" x14ac:dyDescent="0.3">
      <c r="A31" s="39">
        <v>1</v>
      </c>
      <c r="B31" s="2" t="e">
        <f>'Suzuki-Miyaura'!#REF!</f>
        <v>#REF!</v>
      </c>
      <c r="C31" s="2" t="str">
        <f>C27</f>
        <v>Cs2CO3</v>
      </c>
      <c r="D31" s="35" t="e">
        <f>B$36*12*1.2-$D$20-$D$21-D27</f>
        <v>#VALUE!</v>
      </c>
    </row>
    <row r="32" spans="1:8" ht="15.75" thickBot="1" x14ac:dyDescent="0.3">
      <c r="A32" s="31">
        <v>2</v>
      </c>
      <c r="B32" s="29" t="e">
        <f>'Suzuki-Miyaura'!#REF!</f>
        <v>#REF!</v>
      </c>
      <c r="C32" s="30" t="str">
        <f>C28</f>
        <v>NaOtBu (2M)</v>
      </c>
      <c r="D32" s="36" t="e">
        <f>B$36*12*1.2-$D$20-$D$21-D28</f>
        <v>#VALUE!</v>
      </c>
      <c r="E32" s="9"/>
      <c r="F32" s="9"/>
      <c r="G32" s="9"/>
    </row>
    <row r="33" spans="1:7" x14ac:dyDescent="0.25">
      <c r="E33" s="9"/>
      <c r="F33" s="9"/>
      <c r="G33" s="9"/>
    </row>
    <row r="34" spans="1:7" x14ac:dyDescent="0.25">
      <c r="A34" s="8" t="s">
        <v>22</v>
      </c>
      <c r="B34" s="9"/>
      <c r="C34" s="9"/>
      <c r="D34" s="9"/>
    </row>
    <row r="35" spans="1:7" x14ac:dyDescent="0.25">
      <c r="A35" s="8"/>
      <c r="B35" s="9"/>
      <c r="C35" s="9"/>
      <c r="D35" s="23"/>
      <c r="E35" s="37"/>
      <c r="F35" s="9"/>
    </row>
    <row r="36" spans="1:7" ht="26.25" thickBot="1" x14ac:dyDescent="0.3">
      <c r="A36" s="38" t="s">
        <v>15</v>
      </c>
      <c r="B36" s="3" t="e">
        <f>F23/G19</f>
        <v>#VALUE!</v>
      </c>
      <c r="C36" s="3"/>
      <c r="E36" s="28"/>
    </row>
    <row r="38" spans="1:7" x14ac:dyDescent="0.25">
      <c r="A38" s="8" t="s">
        <v>18</v>
      </c>
      <c r="B38" s="9"/>
      <c r="C38" s="9"/>
      <c r="E38" s="9"/>
      <c r="F38" s="9"/>
    </row>
    <row r="39" spans="1:7" x14ac:dyDescent="0.25">
      <c r="E39" s="23"/>
      <c r="F39" s="23"/>
      <c r="G39" s="23"/>
    </row>
    <row r="40" spans="1:7" x14ac:dyDescent="0.25">
      <c r="A40" s="8" t="s">
        <v>16</v>
      </c>
      <c r="B40" s="9"/>
      <c r="C40" s="9"/>
    </row>
    <row r="41" spans="1:7" x14ac:dyDescent="0.25">
      <c r="A41" s="23"/>
      <c r="B41" s="23"/>
      <c r="C41" s="23"/>
    </row>
  </sheetData>
  <mergeCells count="13">
    <mergeCell ref="A14:A16"/>
    <mergeCell ref="A1:G1"/>
    <mergeCell ref="A3:G3"/>
    <mergeCell ref="A5:A7"/>
    <mergeCell ref="A8:A10"/>
    <mergeCell ref="A11:A13"/>
    <mergeCell ref="A27:B27"/>
    <mergeCell ref="A28:B28"/>
    <mergeCell ref="A17:G17"/>
    <mergeCell ref="A20:A21"/>
    <mergeCell ref="F21:F22"/>
    <mergeCell ref="G21:G22"/>
    <mergeCell ref="A22:A23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Suzuki-Miyaura</vt:lpstr>
      <vt:lpstr>WorkSheet 12x2</vt:lpstr>
      <vt:lpstr>'Suzuki-Miyaura'!Print_Area</vt:lpstr>
    </vt:vector>
  </TitlesOfParts>
  <Company>UPenn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Berritt</dc:creator>
  <cp:lastModifiedBy>Karen Ptak</cp:lastModifiedBy>
  <cp:lastPrinted>2016-08-01T15:53:44Z</cp:lastPrinted>
  <dcterms:created xsi:type="dcterms:W3CDTF">2015-02-16T21:48:39Z</dcterms:created>
  <dcterms:modified xsi:type="dcterms:W3CDTF">2022-09-09T19:50:02Z</dcterms:modified>
</cp:coreProperties>
</file>